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91" windowWidth="11820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'план'!$A$1:$F$67</definedName>
  </definedNames>
  <calcPr fullCalcOnLoad="1"/>
</workbook>
</file>

<file path=xl/sharedStrings.xml><?xml version="1.0" encoding="utf-8"?>
<sst xmlns="http://schemas.openxmlformats.org/spreadsheetml/2006/main" count="241" uniqueCount="144">
  <si>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</si>
  <si>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</si>
  <si>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</si>
  <si>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</si>
  <si>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</si>
  <si>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</si>
  <si>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</si>
  <si>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</si>
  <si>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</si>
  <si>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</si>
  <si>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</si>
  <si>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</si>
  <si>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</si>
  <si>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</si>
  <si>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</si>
  <si>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</si>
  <si>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</si>
  <si>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</si>
  <si>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</si>
  <si>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</si>
  <si>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</si>
  <si>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</si>
  <si>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</si>
  <si>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</si>
  <si>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</si>
  <si>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</si>
  <si>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</si>
  <si>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</si>
  <si>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</si>
  <si>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</si>
  <si>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</si>
  <si>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</si>
  <si>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</si>
  <si>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</si>
  <si>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</si>
  <si>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</si>
  <si>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</si>
  <si>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</si>
  <si>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</si>
  <si>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</si>
  <si>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</si>
  <si>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</si>
  <si>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</si>
  <si>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</si>
  <si>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</si>
  <si>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</si>
  <si>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</si>
  <si>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</si>
  <si>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</si>
  <si>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</si>
  <si>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</si>
  <si>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</si>
  <si>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</si>
  <si>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</si>
  <si>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</si>
  <si>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</si>
  <si>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</si>
  <si>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</si>
  <si>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</si>
  <si>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</si>
  <si>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</si>
  <si>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Волгоградская 18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</si>
  <si>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</si>
  <si>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</si>
  <si>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</si>
  <si>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</si>
  <si>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</si>
  <si>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</si>
  <si>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</si>
  <si>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</si>
  <si>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</si>
  <si>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</si>
  <si>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</si>
  <si>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</si>
  <si>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</si>
  <si>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ул. Волгоградская 18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</si>
  <si>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</si>
  <si>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</si>
  <si>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</si>
  <si>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</si>
  <si>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</si>
  <si>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</si>
  <si>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</si>
  <si>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</si>
  <si>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</si>
  <si>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</si>
  <si>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</si>
  <si>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</si>
  <si>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</si>
  <si>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</si>
  <si>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</si>
  <si>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</si>
  <si>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</si>
  <si>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</si>
  <si>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шт</t>
  </si>
  <si>
    <t>м</t>
  </si>
  <si>
    <t>Прочистка вентканалов и вентшахт по графику</t>
  </si>
  <si>
    <t>Ремонт цоколя: декоративная штукатурка поверхности толщиной до 25 мм, огрунтовка и окраска красками ПХВ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</si>
  <si>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</si>
  <si>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</si>
  <si>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</si>
  <si>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</si>
  <si>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</si>
  <si>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</si>
  <si>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</si>
  <si>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</si>
  <si>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</si>
  <si>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</si>
  <si>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</si>
  <si>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</si>
  <si>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</si>
  <si>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</si>
  <si>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</si>
  <si>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</si>
  <si>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</si>
  <si>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</si>
  <si>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</si>
  <si>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</si>
  <si>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</si>
  <si>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</si>
  <si>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дом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</si>
  <si>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</si>
  <si>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</si>
  <si>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Консервация и расконсервация поливочной системы</t>
  </si>
  <si>
    <t>Окраска скамеек без спинок</t>
  </si>
  <si>
    <t>Окраска скамеек со спинками</t>
  </si>
  <si>
    <t>Окраска металлических урн</t>
  </si>
  <si>
    <t xml:space="preserve">Очистка кровли от снега толщ. слоя до 50 см </t>
  </si>
  <si>
    <t>Очистка подъездных козырьков от снега толщ. слоя до 50 см</t>
  </si>
  <si>
    <t>Ремонт подъезда  № 1, 3</t>
  </si>
  <si>
    <t>под</t>
  </si>
  <si>
    <t xml:space="preserve">         Смена почтовых ящиков на 5 секций</t>
  </si>
  <si>
    <t xml:space="preserve">         Непредвиденные работы</t>
  </si>
  <si>
    <t>ч/час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</si>
  <si>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</si>
  <si>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</si>
  <si>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</si>
  <si>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</si>
  <si>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</si>
  <si>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</si>
  <si>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</si>
  <si>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</si>
  <si>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</si>
  <si>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ПЛАН НА 2021 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</si>
</sst>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b/>
      <sz val="11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3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3" fillId="0" borderId="10" xfId="0" applyFont="1" applyFill="1" applyBorder="1" applyAlignment="1">
      <alignment horizontal="left" vertical="center" wrapText="1" indent="1"/>
    </xf>
    <xf numFmtId="164" fontId="43" fillId="0" borderId="10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 indent="3"/>
    </xf>
    <xf numFmtId="0" fontId="43" fillId="0" borderId="12" xfId="0" applyFont="1" applyFill="1" applyBorder="1" applyAlignment="1">
      <alignment horizontal="center" vertical="center" wrapText="1"/>
    </xf>
    <xf numFmtId="164" fontId="43" fillId="0" borderId="12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 indent="3"/>
    </xf>
    <xf numFmtId="165" fontId="43" fillId="0" borderId="12" xfId="0" applyNumberFormat="1" applyFont="1" applyFill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wrapText="1"/>
    </xf>
    <xf numFmtId="2" fontId="43" fillId="0" borderId="10" xfId="0" applyNumberFormat="1" applyFont="1" applyBorder="1" applyAlignment="1">
      <alignment horizontal="center"/>
    </xf>
    <xf numFmtId="0" fontId="44" fillId="33" borderId="10" xfId="0" applyFont="1" applyFill="1" applyBorder="1" applyAlignment="1">
      <alignment vertical="center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2" fontId="44" fillId="33" borderId="10" xfId="0" applyNumberFormat="1" applyFont="1" applyFill="1" applyBorder="1" applyAlignment="1">
      <alignment horizontal="center" vertical="center" wrapText="1"/>
    </xf>
    <xf numFmtId="43" fontId="44" fillId="33" borderId="10" xfId="58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164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center" vertical="center" wrapText="1"/>
      <protection locked="0"/>
    </xf>
    <xf numFmtId="4" fontId="4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2">
      <selection activeCell="B18" sqref="B18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69" t="s">
        <v>60</v>
      </c>
      <c r="B1" s="69"/>
      <c r="C1" s="69"/>
      <c r="D1" s="69"/>
      <c r="E1" s="69"/>
    </row>
    <row r="2" spans="1:5" ht="7.5" customHeight="1">
      <c r="A2" s="1"/>
      <c r="B2" s="1"/>
      <c r="C2" s="1"/>
      <c r="D2" s="1"/>
      <c r="E2" s="1"/>
    </row>
    <row r="3" spans="1:5" ht="14.25">
      <c r="A3" s="70" t="s">
        <v>61</v>
      </c>
      <c r="B3" s="70"/>
      <c r="C3" s="70"/>
      <c r="D3" s="70"/>
      <c r="E3" s="70"/>
    </row>
    <row r="4" spans="1:5" ht="14.25">
      <c r="A4" s="71" t="s">
        <v>0</v>
      </c>
      <c r="B4" s="71"/>
      <c r="C4" s="71"/>
      <c r="D4" s="71"/>
      <c r="E4" s="71"/>
    </row>
    <row r="5" spans="1:5" ht="14.25">
      <c r="A5" s="2" t="s">
        <v>1</v>
      </c>
      <c r="B5" s="2" t="s">
        <v>2</v>
      </c>
      <c r="C5" s="2" t="s">
        <v>3</v>
      </c>
      <c r="D5" s="72" t="s">
        <v>4</v>
      </c>
      <c r="E5" s="73"/>
    </row>
    <row r="6" spans="1:5" ht="15">
      <c r="A6" s="3" t="s">
        <v>5</v>
      </c>
      <c r="B6" s="4" t="s">
        <v>6</v>
      </c>
      <c r="C6" s="5" t="s">
        <v>7</v>
      </c>
      <c r="D6" s="78">
        <v>43466</v>
      </c>
      <c r="E6" s="79"/>
    </row>
    <row r="7" spans="1:5" ht="15">
      <c r="A7" s="3" t="s">
        <v>8</v>
      </c>
      <c r="B7" s="4" t="s">
        <v>9</v>
      </c>
      <c r="C7" s="5" t="s">
        <v>7</v>
      </c>
      <c r="D7" s="74" t="s">
        <v>58</v>
      </c>
      <c r="E7" s="75"/>
    </row>
    <row r="8" spans="1:5" ht="15">
      <c r="A8" s="8" t="s">
        <v>10</v>
      </c>
      <c r="B8" s="7" t="s">
        <v>11</v>
      </c>
      <c r="C8" s="9" t="s">
        <v>12</v>
      </c>
      <c r="D8" s="80">
        <f>4274.2*12*4.07</f>
        <v>208751.92799999999</v>
      </c>
      <c r="E8" s="81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4274.2*12*1.55</f>
        <v>79500.12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4274.2*12*0.12</f>
        <v>6154.847999999999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4274.2*12*1.1</f>
        <v>56419.439999999995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4274.2*12*0.73</f>
        <v>37441.992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4274.2*12*0.57</f>
        <v>29235.527999999995</v>
      </c>
    </row>
    <row r="15" spans="1:5" ht="15">
      <c r="A15" s="3" t="s">
        <v>13</v>
      </c>
      <c r="B15" s="4" t="s">
        <v>6</v>
      </c>
      <c r="C15" s="5" t="s">
        <v>7</v>
      </c>
      <c r="D15" s="78">
        <v>43466</v>
      </c>
      <c r="E15" s="79"/>
    </row>
    <row r="16" spans="1:5" ht="45" customHeight="1">
      <c r="A16" s="3" t="s">
        <v>14</v>
      </c>
      <c r="B16" s="4" t="s">
        <v>9</v>
      </c>
      <c r="C16" s="5" t="s">
        <v>7</v>
      </c>
      <c r="D16" s="74" t="s">
        <v>57</v>
      </c>
      <c r="E16" s="75"/>
    </row>
    <row r="17" spans="1:5" ht="15">
      <c r="A17" s="8" t="s">
        <v>15</v>
      </c>
      <c r="B17" s="7" t="s">
        <v>11</v>
      </c>
      <c r="C17" s="9" t="s">
        <v>12</v>
      </c>
      <c r="D17" s="76">
        <f>SUM(E19:E24)</f>
        <v>197468.03999999998</v>
      </c>
      <c r="E17" s="77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4274.2*12*0.9</f>
        <v>46161.35999999999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4274.2*12*1.79</f>
        <v>91809.81599999999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4274.2*12*0.44</f>
        <v>22567.775999999998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4274.2*12*0.09</f>
        <v>4616.1359999999995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4274.2*12*0.57</f>
        <v>29235.527999999995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4274.2*12*0.06</f>
        <v>3077.4239999999995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246706.82399999996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4274.2*12*0.62</f>
        <v>31800.047999999995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4274.2*12*4.19</f>
        <v>214906.77599999998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652926.7919999999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tabSelected="1" view="pageBreakPreview" zoomScaleNormal="80" zoomScaleSheetLayoutView="100" zoomScalePageLayoutView="0" workbookViewId="0" topLeftCell="A43">
      <selection activeCell="E53" sqref="E53"/>
    </sheetView>
  </sheetViews>
  <sheetFormatPr defaultColWidth="8.875" defaultRowHeight="12.75" outlineLevelRow="2"/>
  <cols>
    <col min="1" max="1" width="62.75390625" style="26" customWidth="1"/>
    <col min="2" max="2" width="12.125" style="26" customWidth="1"/>
    <col min="3" max="3" width="17.625" style="26" customWidth="1"/>
    <col min="4" max="4" width="11.25390625" style="26" customWidth="1"/>
    <col min="5" max="5" width="13.875" style="26" customWidth="1"/>
    <col min="6" max="6" width="14.75390625" style="26" customWidth="1"/>
    <col min="7" max="16384" width="8.875" style="26" customWidth="1"/>
  </cols>
  <sheetData>
    <row r="1" spans="1:6" ht="15">
      <c r="A1" s="82" t="s">
        <v>143</v>
      </c>
      <c r="B1" s="82"/>
      <c r="C1" s="82"/>
      <c r="D1" s="82"/>
      <c r="E1" s="82"/>
      <c r="F1" s="82"/>
    </row>
    <row r="2" spans="1:6" ht="15">
      <c r="A2" s="82" t="s">
        <v>62</v>
      </c>
      <c r="B2" s="82"/>
      <c r="C2" s="82"/>
      <c r="D2" s="82"/>
      <c r="E2" s="82"/>
      <c r="F2" s="82"/>
    </row>
    <row r="3" spans="1:6" ht="15">
      <c r="A3" s="82" t="s">
        <v>63</v>
      </c>
      <c r="B3" s="82"/>
      <c r="C3" s="82"/>
      <c r="D3" s="82"/>
      <c r="E3" s="82"/>
      <c r="F3" s="82"/>
    </row>
    <row r="4" ht="15">
      <c r="A4" s="27"/>
    </row>
    <row r="5" spans="1:4" ht="15">
      <c r="A5" s="27" t="s">
        <v>75</v>
      </c>
      <c r="D5" s="26" t="s">
        <v>64</v>
      </c>
    </row>
    <row r="6" ht="15">
      <c r="A6" s="27"/>
    </row>
    <row r="7" spans="1:6" ht="120" customHeight="1">
      <c r="A7" s="28" t="s">
        <v>65</v>
      </c>
      <c r="B7" s="28" t="s">
        <v>66</v>
      </c>
      <c r="C7" s="28" t="s">
        <v>67</v>
      </c>
      <c r="D7" s="28" t="s">
        <v>68</v>
      </c>
      <c r="E7" s="28" t="s">
        <v>69</v>
      </c>
      <c r="F7" s="28" t="s">
        <v>70</v>
      </c>
    </row>
    <row r="8" spans="1:6" s="35" customFormat="1" ht="32.25" customHeight="1">
      <c r="A8" s="29" t="s">
        <v>100</v>
      </c>
      <c r="B8" s="30">
        <f>4220.5+50.5</f>
        <v>4271</v>
      </c>
      <c r="C8" s="31">
        <v>12</v>
      </c>
      <c r="D8" s="32" t="s">
        <v>71</v>
      </c>
      <c r="E8" s="33">
        <f>E9+E10+E21+E24+E44</f>
        <v>13.809002608587358</v>
      </c>
      <c r="F8" s="34">
        <f>F9+F10+F21+F24+F44</f>
        <v>707744.4173333334</v>
      </c>
    </row>
    <row r="9" spans="1:6" s="36" customFormat="1" ht="19.5" customHeight="1" outlineLevel="1">
      <c r="A9" s="18" t="s">
        <v>101</v>
      </c>
      <c r="B9" s="23">
        <f>B8</f>
        <v>4271</v>
      </c>
      <c r="C9" s="20">
        <v>12</v>
      </c>
      <c r="D9" s="21" t="s">
        <v>7</v>
      </c>
      <c r="E9" s="22">
        <v>1.41</v>
      </c>
      <c r="F9" s="24">
        <f>B9*C9*E9</f>
        <v>72265.31999999999</v>
      </c>
    </row>
    <row r="10" spans="1:6" s="36" customFormat="1" ht="46.5" customHeight="1" outlineLevel="1">
      <c r="A10" s="18" t="s">
        <v>102</v>
      </c>
      <c r="B10" s="23">
        <f>B8</f>
        <v>4271</v>
      </c>
      <c r="C10" s="20" t="s">
        <v>7</v>
      </c>
      <c r="D10" s="21" t="s">
        <v>7</v>
      </c>
      <c r="E10" s="22">
        <f>F10/B10/12</f>
        <v>3.4459363732147037</v>
      </c>
      <c r="F10" s="24">
        <f>SUM(F11:F20)</f>
        <v>176611.131</v>
      </c>
    </row>
    <row r="11" spans="1:6" s="36" customFormat="1" ht="19.5" customHeight="1" outlineLevel="2">
      <c r="A11" s="19" t="s">
        <v>103</v>
      </c>
      <c r="B11" s="23">
        <v>1000</v>
      </c>
      <c r="C11" s="20">
        <v>72</v>
      </c>
      <c r="D11" s="21" t="s">
        <v>71</v>
      </c>
      <c r="E11" s="22">
        <v>0.37</v>
      </c>
      <c r="F11" s="24">
        <f>B11*C11*E11</f>
        <v>26640</v>
      </c>
    </row>
    <row r="12" spans="1:6" s="36" customFormat="1" ht="18" customHeight="1" outlineLevel="2">
      <c r="A12" s="19" t="s">
        <v>76</v>
      </c>
      <c r="B12" s="23">
        <v>4400</v>
      </c>
      <c r="C12" s="20">
        <v>72</v>
      </c>
      <c r="D12" s="21" t="s">
        <v>71</v>
      </c>
      <c r="E12" s="22">
        <v>0.15</v>
      </c>
      <c r="F12" s="24">
        <f aca="true" t="shared" si="0" ref="F12:F20">B12*C12*E12</f>
        <v>47520</v>
      </c>
    </row>
    <row r="13" spans="1:6" s="36" customFormat="1" ht="18" customHeight="1" outlineLevel="2">
      <c r="A13" s="19" t="s">
        <v>77</v>
      </c>
      <c r="B13" s="23">
        <v>4400</v>
      </c>
      <c r="C13" s="20">
        <v>3</v>
      </c>
      <c r="D13" s="21" t="s">
        <v>71</v>
      </c>
      <c r="E13" s="22">
        <v>3.46</v>
      </c>
      <c r="F13" s="24">
        <f t="shared" si="0"/>
        <v>45672</v>
      </c>
    </row>
    <row r="14" spans="1:6" s="36" customFormat="1" ht="16.5" customHeight="1" outlineLevel="2">
      <c r="A14" s="19" t="s">
        <v>78</v>
      </c>
      <c r="B14" s="23">
        <v>3.5</v>
      </c>
      <c r="C14" s="20">
        <v>139</v>
      </c>
      <c r="D14" s="21" t="s">
        <v>71</v>
      </c>
      <c r="E14" s="22">
        <v>6.69</v>
      </c>
      <c r="F14" s="24">
        <f t="shared" si="0"/>
        <v>3254.6850000000004</v>
      </c>
    </row>
    <row r="15" spans="1:6" s="36" customFormat="1" ht="20.25" customHeight="1" outlineLevel="2">
      <c r="A15" s="19" t="s">
        <v>79</v>
      </c>
      <c r="B15" s="23">
        <v>7.2</v>
      </c>
      <c r="C15" s="20">
        <v>139</v>
      </c>
      <c r="D15" s="21" t="s">
        <v>71</v>
      </c>
      <c r="E15" s="22">
        <v>0.64</v>
      </c>
      <c r="F15" s="24">
        <f t="shared" si="0"/>
        <v>640.5120000000001</v>
      </c>
    </row>
    <row r="16" spans="1:6" s="36" customFormat="1" ht="17.25" customHeight="1" outlineLevel="2">
      <c r="A16" s="19" t="s">
        <v>80</v>
      </c>
      <c r="B16" s="23">
        <f>B11*0.8</f>
        <v>800</v>
      </c>
      <c r="C16" s="20">
        <v>72</v>
      </c>
      <c r="D16" s="21" t="s">
        <v>71</v>
      </c>
      <c r="E16" s="22">
        <v>0.53</v>
      </c>
      <c r="F16" s="24">
        <f t="shared" si="0"/>
        <v>30528</v>
      </c>
    </row>
    <row r="17" spans="1:6" s="36" customFormat="1" ht="15.75" customHeight="1" outlineLevel="2">
      <c r="A17" s="19" t="s">
        <v>81</v>
      </c>
      <c r="B17" s="23">
        <v>3.5</v>
      </c>
      <c r="C17" s="20">
        <v>109</v>
      </c>
      <c r="D17" s="21" t="s">
        <v>71</v>
      </c>
      <c r="E17" s="22">
        <v>8.1</v>
      </c>
      <c r="F17" s="24">
        <f t="shared" si="0"/>
        <v>3090.15</v>
      </c>
    </row>
    <row r="18" spans="1:6" s="36" customFormat="1" ht="15.75" customHeight="1" outlineLevel="2">
      <c r="A18" s="19" t="s">
        <v>82</v>
      </c>
      <c r="B18" s="23">
        <f>B11*0.1</f>
        <v>100</v>
      </c>
      <c r="C18" s="20">
        <v>3</v>
      </c>
      <c r="D18" s="21" t="s">
        <v>71</v>
      </c>
      <c r="E18" s="22">
        <v>14.6</v>
      </c>
      <c r="F18" s="24">
        <f t="shared" si="0"/>
        <v>4380</v>
      </c>
    </row>
    <row r="19" spans="1:6" s="36" customFormat="1" ht="29.25" customHeight="1" outlineLevel="2">
      <c r="A19" s="19" t="s">
        <v>83</v>
      </c>
      <c r="B19" s="23">
        <v>7.2</v>
      </c>
      <c r="C19" s="20">
        <v>109</v>
      </c>
      <c r="D19" s="21" t="s">
        <v>71</v>
      </c>
      <c r="E19" s="22">
        <v>3.83</v>
      </c>
      <c r="F19" s="24">
        <f t="shared" si="0"/>
        <v>3005.784</v>
      </c>
    </row>
    <row r="20" spans="1:6" s="36" customFormat="1" ht="15.75" customHeight="1" outlineLevel="2">
      <c r="A20" s="19" t="s">
        <v>84</v>
      </c>
      <c r="B20" s="23">
        <f>B11*0.18</f>
        <v>180</v>
      </c>
      <c r="C20" s="20">
        <v>22</v>
      </c>
      <c r="D20" s="21" t="s">
        <v>71</v>
      </c>
      <c r="E20" s="22">
        <v>3</v>
      </c>
      <c r="F20" s="24">
        <f t="shared" si="0"/>
        <v>11880</v>
      </c>
    </row>
    <row r="21" spans="1:6" s="36" customFormat="1" ht="31.5" customHeight="1" outlineLevel="1">
      <c r="A21" s="18" t="s">
        <v>104</v>
      </c>
      <c r="B21" s="23">
        <v>4274.2</v>
      </c>
      <c r="C21" s="20" t="s">
        <v>7</v>
      </c>
      <c r="D21" s="21" t="s">
        <v>7</v>
      </c>
      <c r="E21" s="22">
        <f>F21/B21/12</f>
        <v>0.14103223995133593</v>
      </c>
      <c r="F21" s="24">
        <f>SUM(F22:F23)</f>
        <v>7233.6</v>
      </c>
    </row>
    <row r="22" spans="1:6" s="36" customFormat="1" ht="20.25" customHeight="1" outlineLevel="1">
      <c r="A22" s="19" t="s">
        <v>98</v>
      </c>
      <c r="B22" s="23">
        <v>904.2</v>
      </c>
      <c r="C22" s="20">
        <v>12</v>
      </c>
      <c r="D22" s="21" t="s">
        <v>7</v>
      </c>
      <c r="E22" s="22">
        <v>0.25</v>
      </c>
      <c r="F22" s="24">
        <f>B22*C22*E22</f>
        <v>2712.6000000000004</v>
      </c>
    </row>
    <row r="23" spans="1:6" s="36" customFormat="1" ht="19.5" customHeight="1" outlineLevel="1">
      <c r="A23" s="19" t="s">
        <v>99</v>
      </c>
      <c r="B23" s="23">
        <v>904.2</v>
      </c>
      <c r="C23" s="20">
        <v>1</v>
      </c>
      <c r="D23" s="21" t="s">
        <v>7</v>
      </c>
      <c r="E23" s="22">
        <v>5</v>
      </c>
      <c r="F23" s="24">
        <f>B23*C23*E23</f>
        <v>4521</v>
      </c>
    </row>
    <row r="24" spans="1:6" s="36" customFormat="1" ht="42.75" customHeight="1" outlineLevel="1">
      <c r="A24" s="44" t="s">
        <v>105</v>
      </c>
      <c r="B24" s="45">
        <f>B8</f>
        <v>4271</v>
      </c>
      <c r="C24" s="46">
        <v>12</v>
      </c>
      <c r="D24" s="47" t="s">
        <v>7</v>
      </c>
      <c r="E24" s="48">
        <f>F24/B24/C24</f>
        <v>8.752033995421318</v>
      </c>
      <c r="F24" s="49">
        <f>SUM(F25:F43)</f>
        <v>448559.2463333334</v>
      </c>
    </row>
    <row r="25" spans="1:6" s="42" customFormat="1" ht="18" customHeight="1" outlineLevel="1">
      <c r="A25" s="50" t="s">
        <v>85</v>
      </c>
      <c r="B25" s="51">
        <v>1297.4</v>
      </c>
      <c r="C25" s="45">
        <v>2</v>
      </c>
      <c r="D25" s="52" t="s">
        <v>71</v>
      </c>
      <c r="E25" s="47">
        <v>3.97</v>
      </c>
      <c r="F25" s="48">
        <f aca="true" t="shared" si="1" ref="F25:F39">B25*C25*E25</f>
        <v>10301.356000000002</v>
      </c>
    </row>
    <row r="26" spans="1:6" s="42" customFormat="1" ht="15.75" customHeight="1" outlineLevel="1">
      <c r="A26" s="53" t="s">
        <v>86</v>
      </c>
      <c r="B26" s="51">
        <v>904.2</v>
      </c>
      <c r="C26" s="45">
        <v>2</v>
      </c>
      <c r="D26" s="52" t="s">
        <v>71</v>
      </c>
      <c r="E26" s="47">
        <v>3.97</v>
      </c>
      <c r="F26" s="48">
        <f t="shared" si="1"/>
        <v>7179.348000000001</v>
      </c>
    </row>
    <row r="27" spans="1:6" s="42" customFormat="1" ht="18" customHeight="1" outlineLevel="1">
      <c r="A27" s="53" t="s">
        <v>87</v>
      </c>
      <c r="B27" s="51">
        <v>25.7</v>
      </c>
      <c r="C27" s="45">
        <v>2</v>
      </c>
      <c r="D27" s="52" t="s">
        <v>71</v>
      </c>
      <c r="E27" s="47">
        <v>3.97</v>
      </c>
      <c r="F27" s="48">
        <f t="shared" si="1"/>
        <v>204.058</v>
      </c>
    </row>
    <row r="28" spans="1:6" s="42" customFormat="1" ht="19.5" customHeight="1" outlineLevel="1">
      <c r="A28" s="53" t="s">
        <v>127</v>
      </c>
      <c r="B28" s="54">
        <v>1297.4</v>
      </c>
      <c r="C28" s="45">
        <v>0.3333333333333333</v>
      </c>
      <c r="D28" s="52" t="s">
        <v>71</v>
      </c>
      <c r="E28" s="47">
        <v>43.49</v>
      </c>
      <c r="F28" s="48">
        <f t="shared" si="1"/>
        <v>18807.975333333336</v>
      </c>
    </row>
    <row r="29" spans="1:6" s="42" customFormat="1" ht="19.5" customHeight="1" outlineLevel="1">
      <c r="A29" s="53" t="s">
        <v>128</v>
      </c>
      <c r="B29" s="51">
        <v>25.7</v>
      </c>
      <c r="C29" s="45">
        <v>2</v>
      </c>
      <c r="D29" s="52" t="s">
        <v>71</v>
      </c>
      <c r="E29" s="47">
        <v>43.49</v>
      </c>
      <c r="F29" s="48">
        <f t="shared" si="1"/>
        <v>2235.386</v>
      </c>
    </row>
    <row r="30" spans="1:6" s="42" customFormat="1" ht="18" customHeight="1" outlineLevel="1">
      <c r="A30" s="50" t="s">
        <v>88</v>
      </c>
      <c r="B30" s="51">
        <v>6</v>
      </c>
      <c r="C30" s="45">
        <v>1</v>
      </c>
      <c r="D30" s="52" t="s">
        <v>94</v>
      </c>
      <c r="E30" s="47">
        <v>304.77</v>
      </c>
      <c r="F30" s="48">
        <f t="shared" si="1"/>
        <v>1828.62</v>
      </c>
    </row>
    <row r="31" spans="1:6" s="42" customFormat="1" ht="18" customHeight="1" outlineLevel="1">
      <c r="A31" s="53" t="s">
        <v>89</v>
      </c>
      <c r="B31" s="51">
        <v>6</v>
      </c>
      <c r="C31" s="45">
        <v>1</v>
      </c>
      <c r="D31" s="52" t="s">
        <v>94</v>
      </c>
      <c r="E31" s="47">
        <v>88</v>
      </c>
      <c r="F31" s="48">
        <f t="shared" si="1"/>
        <v>528</v>
      </c>
    </row>
    <row r="32" spans="1:6" s="42" customFormat="1" ht="21" customHeight="1" outlineLevel="1">
      <c r="A32" s="53" t="s">
        <v>90</v>
      </c>
      <c r="B32" s="51">
        <v>2.5</v>
      </c>
      <c r="C32" s="45">
        <v>1</v>
      </c>
      <c r="D32" s="52" t="s">
        <v>71</v>
      </c>
      <c r="E32" s="47">
        <v>827.78</v>
      </c>
      <c r="F32" s="48">
        <f t="shared" si="1"/>
        <v>2069.45</v>
      </c>
    </row>
    <row r="33" spans="1:6" s="42" customFormat="1" ht="20.25" customHeight="1" outlineLevel="1">
      <c r="A33" s="53" t="s">
        <v>91</v>
      </c>
      <c r="B33" s="51">
        <v>2.5</v>
      </c>
      <c r="C33" s="45">
        <v>1</v>
      </c>
      <c r="D33" s="52" t="s">
        <v>71</v>
      </c>
      <c r="E33" s="47">
        <v>130.69</v>
      </c>
      <c r="F33" s="48">
        <f t="shared" si="1"/>
        <v>326.725</v>
      </c>
    </row>
    <row r="34" spans="1:6" s="42" customFormat="1" ht="32.25" customHeight="1" outlineLevel="1">
      <c r="A34" s="53" t="s">
        <v>92</v>
      </c>
      <c r="B34" s="51">
        <v>495.7</v>
      </c>
      <c r="C34" s="45">
        <v>104</v>
      </c>
      <c r="D34" s="52" t="s">
        <v>71</v>
      </c>
      <c r="E34" s="47">
        <v>1.67</v>
      </c>
      <c r="F34" s="48">
        <f t="shared" si="1"/>
        <v>86093.17599999999</v>
      </c>
    </row>
    <row r="35" spans="1:6" s="42" customFormat="1" ht="19.5" customHeight="1" outlineLevel="1">
      <c r="A35" s="53" t="s">
        <v>93</v>
      </c>
      <c r="B35" s="54">
        <v>2697.3</v>
      </c>
      <c r="C35" s="45">
        <v>2</v>
      </c>
      <c r="D35" s="52" t="s">
        <v>71</v>
      </c>
      <c r="E35" s="47">
        <v>1.59</v>
      </c>
      <c r="F35" s="48">
        <f t="shared" si="1"/>
        <v>8577.414</v>
      </c>
    </row>
    <row r="36" spans="1:6" s="42" customFormat="1" ht="21.75" customHeight="1" outlineLevel="1">
      <c r="A36" s="53" t="s">
        <v>124</v>
      </c>
      <c r="B36" s="51">
        <v>1</v>
      </c>
      <c r="C36" s="45">
        <v>1</v>
      </c>
      <c r="D36" s="52" t="s">
        <v>94</v>
      </c>
      <c r="E36" s="47">
        <v>242.13</v>
      </c>
      <c r="F36" s="48">
        <f t="shared" si="1"/>
        <v>242.13</v>
      </c>
    </row>
    <row r="37" spans="1:6" s="42" customFormat="1" ht="21.75" customHeight="1" outlineLevel="1">
      <c r="A37" s="50" t="s">
        <v>125</v>
      </c>
      <c r="B37" s="51">
        <v>2</v>
      </c>
      <c r="C37" s="45">
        <v>1</v>
      </c>
      <c r="D37" s="52" t="s">
        <v>94</v>
      </c>
      <c r="E37" s="47">
        <v>516.38</v>
      </c>
      <c r="F37" s="48">
        <f t="shared" si="1"/>
        <v>1032.76</v>
      </c>
    </row>
    <row r="38" spans="1:6" s="42" customFormat="1" ht="19.5" customHeight="1" outlineLevel="1">
      <c r="A38" s="50" t="s">
        <v>126</v>
      </c>
      <c r="B38" s="51">
        <v>2.8</v>
      </c>
      <c r="C38" s="45">
        <v>1</v>
      </c>
      <c r="D38" s="52" t="s">
        <v>71</v>
      </c>
      <c r="E38" s="47">
        <v>177.56</v>
      </c>
      <c r="F38" s="48">
        <f t="shared" si="1"/>
        <v>497.16799999999995</v>
      </c>
    </row>
    <row r="39" spans="1:6" s="42" customFormat="1" ht="19.5" customHeight="1" outlineLevel="1">
      <c r="A39" s="50" t="s">
        <v>96</v>
      </c>
      <c r="B39" s="51">
        <v>900</v>
      </c>
      <c r="C39" s="45">
        <v>1</v>
      </c>
      <c r="D39" s="52" t="s">
        <v>95</v>
      </c>
      <c r="E39" s="47">
        <v>11.4</v>
      </c>
      <c r="F39" s="48">
        <f t="shared" si="1"/>
        <v>10260</v>
      </c>
    </row>
    <row r="40" spans="1:6" s="42" customFormat="1" ht="34.5" customHeight="1" outlineLevel="1">
      <c r="A40" s="53" t="s">
        <v>97</v>
      </c>
      <c r="B40" s="51">
        <v>20</v>
      </c>
      <c r="C40" s="45">
        <v>1</v>
      </c>
      <c r="D40" s="52" t="s">
        <v>71</v>
      </c>
      <c r="E40" s="55">
        <v>1469.85</v>
      </c>
      <c r="F40" s="48">
        <f>B40*E40</f>
        <v>29397</v>
      </c>
    </row>
    <row r="41" spans="1:6" s="42" customFormat="1" ht="19.5" customHeight="1" outlineLevel="1">
      <c r="A41" s="53" t="s">
        <v>129</v>
      </c>
      <c r="B41" s="51">
        <v>2</v>
      </c>
      <c r="C41" s="45">
        <v>1</v>
      </c>
      <c r="D41" s="52" t="s">
        <v>130</v>
      </c>
      <c r="E41" s="47">
        <v>120905.86</v>
      </c>
      <c r="F41" s="48">
        <f>B41*E41</f>
        <v>241811.72</v>
      </c>
    </row>
    <row r="42" spans="1:6" s="42" customFormat="1" ht="17.25" customHeight="1" outlineLevel="1">
      <c r="A42" s="56" t="s">
        <v>131</v>
      </c>
      <c r="B42" s="51">
        <v>4</v>
      </c>
      <c r="C42" s="45">
        <v>1</v>
      </c>
      <c r="D42" s="52" t="s">
        <v>94</v>
      </c>
      <c r="E42" s="57">
        <v>2298.94</v>
      </c>
      <c r="F42" s="48">
        <f>B42*C42*E42</f>
        <v>9195.76</v>
      </c>
    </row>
    <row r="43" spans="1:6" s="42" customFormat="1" ht="17.25" customHeight="1" outlineLevel="1">
      <c r="A43" s="56" t="s">
        <v>132</v>
      </c>
      <c r="B43" s="51">
        <v>80</v>
      </c>
      <c r="C43" s="45">
        <v>12</v>
      </c>
      <c r="D43" s="52" t="s">
        <v>133</v>
      </c>
      <c r="E43" s="47">
        <v>18.72</v>
      </c>
      <c r="F43" s="48">
        <f>B43*C43*E43</f>
        <v>17971.199999999997</v>
      </c>
    </row>
    <row r="44" spans="1:6" s="36" customFormat="1" ht="31.5" customHeight="1" outlineLevel="1">
      <c r="A44" s="44" t="s">
        <v>106</v>
      </c>
      <c r="B44" s="45">
        <f>B8</f>
        <v>4271</v>
      </c>
      <c r="C44" s="46">
        <v>12</v>
      </c>
      <c r="D44" s="47" t="s">
        <v>24</v>
      </c>
      <c r="E44" s="48">
        <v>0.06</v>
      </c>
      <c r="F44" s="49">
        <f>B44*C44*E44</f>
        <v>3075.12</v>
      </c>
    </row>
    <row r="45" spans="1:6" s="35" customFormat="1" ht="48" customHeight="1">
      <c r="A45" s="58" t="s">
        <v>107</v>
      </c>
      <c r="B45" s="59">
        <f>B8</f>
        <v>4271</v>
      </c>
      <c r="C45" s="60">
        <v>12</v>
      </c>
      <c r="D45" s="61" t="s">
        <v>7</v>
      </c>
      <c r="E45" s="62">
        <f>SUM(E46,E53)</f>
        <v>5.117136111761493</v>
      </c>
      <c r="F45" s="63">
        <f>SUM(F46,F53)</f>
        <v>262263.4600000001</v>
      </c>
    </row>
    <row r="46" spans="1:6" s="37" customFormat="1" ht="30.75" customHeight="1">
      <c r="A46" s="44" t="s">
        <v>108</v>
      </c>
      <c r="B46" s="45">
        <f>B45</f>
        <v>4271</v>
      </c>
      <c r="C46" s="46">
        <v>12</v>
      </c>
      <c r="D46" s="47" t="s">
        <v>7</v>
      </c>
      <c r="E46" s="48">
        <f>F46/B46/C46</f>
        <v>0.6896950362912667</v>
      </c>
      <c r="F46" s="49">
        <f>SUM(F47:F52)</f>
        <v>35348.25</v>
      </c>
    </row>
    <row r="47" spans="1:6" s="43" customFormat="1" ht="30.75" customHeight="1">
      <c r="A47" s="50" t="s">
        <v>134</v>
      </c>
      <c r="B47" s="51">
        <f>30</f>
        <v>30</v>
      </c>
      <c r="C47" s="45">
        <v>12</v>
      </c>
      <c r="D47" s="52" t="s">
        <v>94</v>
      </c>
      <c r="E47" s="47">
        <v>34.58</v>
      </c>
      <c r="F47" s="48">
        <f>B47*C47*E47</f>
        <v>12448.8</v>
      </c>
    </row>
    <row r="48" spans="1:6" s="43" customFormat="1" ht="15">
      <c r="A48" s="50" t="s">
        <v>135</v>
      </c>
      <c r="B48" s="51">
        <f>1</f>
        <v>1</v>
      </c>
      <c r="C48" s="45">
        <v>12</v>
      </c>
      <c r="D48" s="52" t="s">
        <v>94</v>
      </c>
      <c r="E48" s="47">
        <v>192.59</v>
      </c>
      <c r="F48" s="48">
        <f>C48*E48</f>
        <v>2311.08</v>
      </c>
    </row>
    <row r="49" spans="1:6" s="43" customFormat="1" ht="30">
      <c r="A49" s="50" t="s">
        <v>121</v>
      </c>
      <c r="B49" s="51">
        <f>30</f>
        <v>30</v>
      </c>
      <c r="C49" s="45">
        <v>1</v>
      </c>
      <c r="D49" s="52" t="s">
        <v>94</v>
      </c>
      <c r="E49" s="47">
        <v>465.04</v>
      </c>
      <c r="F49" s="48">
        <f>C49*E49</f>
        <v>465.04</v>
      </c>
    </row>
    <row r="50" spans="1:6" s="43" customFormat="1" ht="15">
      <c r="A50" s="50" t="s">
        <v>122</v>
      </c>
      <c r="B50" s="51">
        <v>1</v>
      </c>
      <c r="C50" s="45">
        <v>1</v>
      </c>
      <c r="D50" s="52" t="s">
        <v>94</v>
      </c>
      <c r="E50" s="47">
        <v>2144.93</v>
      </c>
      <c r="F50" s="48">
        <f>C50*E50</f>
        <v>2144.93</v>
      </c>
    </row>
    <row r="51" spans="1:6" s="43" customFormat="1" ht="30">
      <c r="A51" s="50" t="s">
        <v>136</v>
      </c>
      <c r="B51" s="51">
        <v>1</v>
      </c>
      <c r="C51" s="45">
        <v>1</v>
      </c>
      <c r="D51" s="52" t="s">
        <v>120</v>
      </c>
      <c r="E51" s="47">
        <v>4500</v>
      </c>
      <c r="F51" s="48">
        <f>C51*E51</f>
        <v>4500</v>
      </c>
    </row>
    <row r="52" spans="1:6" s="42" customFormat="1" ht="17.25" customHeight="1" outlineLevel="1">
      <c r="A52" s="50" t="s">
        <v>137</v>
      </c>
      <c r="B52" s="51">
        <v>60</v>
      </c>
      <c r="C52" s="45">
        <v>12</v>
      </c>
      <c r="D52" s="52" t="s">
        <v>133</v>
      </c>
      <c r="E52" s="47">
        <v>18.72</v>
      </c>
      <c r="F52" s="48">
        <f>B52*C52*E52</f>
        <v>13478.4</v>
      </c>
    </row>
    <row r="53" spans="1:6" s="37" customFormat="1" ht="45.75" customHeight="1">
      <c r="A53" s="44" t="s">
        <v>109</v>
      </c>
      <c r="B53" s="45">
        <f>B46</f>
        <v>4271</v>
      </c>
      <c r="C53" s="46">
        <v>12</v>
      </c>
      <c r="D53" s="47" t="s">
        <v>7</v>
      </c>
      <c r="E53" s="48">
        <f>F53/B53/C53</f>
        <v>4.4274410754702265</v>
      </c>
      <c r="F53" s="49">
        <f>SUM(F54:F66)</f>
        <v>226915.21000000005</v>
      </c>
    </row>
    <row r="54" spans="1:6" s="43" customFormat="1" ht="30">
      <c r="A54" s="50" t="s">
        <v>110</v>
      </c>
      <c r="B54" s="51">
        <v>202</v>
      </c>
      <c r="C54" s="45">
        <v>1</v>
      </c>
      <c r="D54" s="52" t="s">
        <v>111</v>
      </c>
      <c r="E54" s="47">
        <v>23.97</v>
      </c>
      <c r="F54" s="48">
        <f>B54*C54*E54</f>
        <v>4841.94</v>
      </c>
    </row>
    <row r="55" spans="1:6" s="43" customFormat="1" ht="15">
      <c r="A55" s="50" t="s">
        <v>112</v>
      </c>
      <c r="B55" s="51">
        <v>202</v>
      </c>
      <c r="C55" s="45">
        <v>1</v>
      </c>
      <c r="D55" s="52" t="s">
        <v>95</v>
      </c>
      <c r="E55" s="47">
        <v>88.84</v>
      </c>
      <c r="F55" s="48">
        <f aca="true" t="shared" si="2" ref="F55:F64">B55*C55*E55</f>
        <v>17945.68</v>
      </c>
    </row>
    <row r="56" spans="1:6" s="43" customFormat="1" ht="15">
      <c r="A56" s="50" t="s">
        <v>113</v>
      </c>
      <c r="B56" s="51">
        <v>16258</v>
      </c>
      <c r="C56" s="45">
        <v>1</v>
      </c>
      <c r="D56" s="52" t="s">
        <v>114</v>
      </c>
      <c r="E56" s="47">
        <v>0.32</v>
      </c>
      <c r="F56" s="48">
        <f t="shared" si="2"/>
        <v>5202.56</v>
      </c>
    </row>
    <row r="57" spans="1:6" s="43" customFormat="1" ht="15">
      <c r="A57" s="50" t="s">
        <v>115</v>
      </c>
      <c r="B57" s="51">
        <v>4</v>
      </c>
      <c r="C57" s="45">
        <v>1</v>
      </c>
      <c r="D57" s="52" t="s">
        <v>116</v>
      </c>
      <c r="E57" s="47">
        <v>684.09</v>
      </c>
      <c r="F57" s="48">
        <f t="shared" si="2"/>
        <v>2736.36</v>
      </c>
    </row>
    <row r="58" spans="1:6" s="43" customFormat="1" ht="45">
      <c r="A58" s="50" t="s">
        <v>138</v>
      </c>
      <c r="B58" s="51">
        <f>904.2</f>
        <v>904.2</v>
      </c>
      <c r="C58" s="45">
        <v>104</v>
      </c>
      <c r="D58" s="52" t="s">
        <v>71</v>
      </c>
      <c r="E58" s="47">
        <v>1.31</v>
      </c>
      <c r="F58" s="48">
        <f t="shared" si="2"/>
        <v>123188.20800000001</v>
      </c>
    </row>
    <row r="59" spans="1:6" s="43" customFormat="1" ht="30">
      <c r="A59" s="50" t="s">
        <v>139</v>
      </c>
      <c r="B59" s="51">
        <v>6</v>
      </c>
      <c r="C59" s="45">
        <v>1</v>
      </c>
      <c r="D59" s="52" t="s">
        <v>94</v>
      </c>
      <c r="E59" s="47">
        <v>259.45</v>
      </c>
      <c r="F59" s="48">
        <f t="shared" si="2"/>
        <v>1556.6999999999998</v>
      </c>
    </row>
    <row r="60" spans="1:6" s="43" customFormat="1" ht="15">
      <c r="A60" s="50" t="s">
        <v>140</v>
      </c>
      <c r="B60" s="51">
        <v>349</v>
      </c>
      <c r="C60" s="45">
        <v>1</v>
      </c>
      <c r="D60" s="52" t="s">
        <v>94</v>
      </c>
      <c r="E60" s="47">
        <v>82.84</v>
      </c>
      <c r="F60" s="48">
        <f t="shared" si="2"/>
        <v>28911.16</v>
      </c>
    </row>
    <row r="61" spans="1:6" s="43" customFormat="1" ht="15">
      <c r="A61" s="50" t="s">
        <v>123</v>
      </c>
      <c r="B61" s="51">
        <v>1</v>
      </c>
      <c r="C61" s="45">
        <v>1</v>
      </c>
      <c r="D61" s="52" t="s">
        <v>94</v>
      </c>
      <c r="E61" s="47">
        <v>396.81</v>
      </c>
      <c r="F61" s="48">
        <f t="shared" si="2"/>
        <v>396.81</v>
      </c>
    </row>
    <row r="62" spans="1:6" s="43" customFormat="1" ht="15">
      <c r="A62" s="50" t="s">
        <v>117</v>
      </c>
      <c r="B62" s="51">
        <v>36</v>
      </c>
      <c r="C62" s="45">
        <v>1</v>
      </c>
      <c r="D62" s="52" t="s">
        <v>94</v>
      </c>
      <c r="E62" s="47">
        <v>227.66</v>
      </c>
      <c r="F62" s="48">
        <f t="shared" si="2"/>
        <v>8195.76</v>
      </c>
    </row>
    <row r="63" spans="1:6" s="43" customFormat="1" ht="30">
      <c r="A63" s="50" t="s">
        <v>141</v>
      </c>
      <c r="B63" s="51">
        <f>1297.4</f>
        <v>1297.4</v>
      </c>
      <c r="C63" s="45">
        <v>3</v>
      </c>
      <c r="D63" s="52" t="s">
        <v>71</v>
      </c>
      <c r="E63" s="47">
        <v>1.31</v>
      </c>
      <c r="F63" s="48">
        <f t="shared" si="2"/>
        <v>5098.782</v>
      </c>
    </row>
    <row r="64" spans="1:6" s="43" customFormat="1" ht="30">
      <c r="A64" s="50" t="s">
        <v>142</v>
      </c>
      <c r="B64" s="51">
        <v>105</v>
      </c>
      <c r="C64" s="45">
        <v>1</v>
      </c>
      <c r="D64" s="52" t="s">
        <v>95</v>
      </c>
      <c r="E64" s="47">
        <v>132.85</v>
      </c>
      <c r="F64" s="48">
        <f t="shared" si="2"/>
        <v>13949.25</v>
      </c>
    </row>
    <row r="65" spans="1:6" s="43" customFormat="1" ht="15">
      <c r="A65" s="50" t="s">
        <v>118</v>
      </c>
      <c r="B65" s="51">
        <v>66</v>
      </c>
      <c r="C65" s="45">
        <v>1</v>
      </c>
      <c r="D65" s="52" t="s">
        <v>119</v>
      </c>
      <c r="E65" s="47">
        <v>191.6</v>
      </c>
      <c r="F65" s="48">
        <f>B65*C65*E65</f>
        <v>12645.6</v>
      </c>
    </row>
    <row r="66" spans="1:6" s="43" customFormat="1" ht="15">
      <c r="A66" s="50" t="s">
        <v>137</v>
      </c>
      <c r="B66" s="51">
        <v>10</v>
      </c>
      <c r="C66" s="45">
        <v>12</v>
      </c>
      <c r="D66" s="52" t="s">
        <v>133</v>
      </c>
      <c r="E66" s="47">
        <v>18.72</v>
      </c>
      <c r="F66" s="48">
        <f>B66*C66*E66</f>
        <v>2246.3999999999996</v>
      </c>
    </row>
    <row r="67" spans="1:6" s="68" customFormat="1" ht="18" customHeight="1">
      <c r="A67" s="64" t="s">
        <v>72</v>
      </c>
      <c r="B67" s="65"/>
      <c r="C67" s="65"/>
      <c r="D67" s="66"/>
      <c r="E67" s="62">
        <f>E8+E45</f>
        <v>18.926138720348852</v>
      </c>
      <c r="F67" s="67">
        <f>F8+F45</f>
        <v>970007.8773333335</v>
      </c>
    </row>
    <row r="68" spans="1:6" ht="15">
      <c r="A68" s="38"/>
      <c r="B68" s="39"/>
      <c r="C68" s="39"/>
      <c r="D68" s="39"/>
      <c r="E68" s="39"/>
      <c r="F68" s="39"/>
    </row>
    <row r="70" spans="1:5" ht="15">
      <c r="A70" s="25" t="s">
        <v>73</v>
      </c>
      <c r="B70" s="40"/>
      <c r="C70" s="26" t="s">
        <v>74</v>
      </c>
      <c r="E70" s="41"/>
    </row>
  </sheetData>
  <sheetProtection/>
  <mergeCells count="3">
    <mergeCell ref="A1:F1"/>
    <mergeCell ref="A2:F2"/>
    <mergeCell ref="A3:F3"/>
  </mergeCells>
  <printOptions/>
  <pageMargins left="0.37" right="0.19" top="0.47" bottom="0.46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2020-12-18T01:58:04Z</cp:lastPrinted>
  <dcterms:created xsi:type="dcterms:W3CDTF">2018-04-02T07:45:01Z</dcterms:created>
  <dcterms:modified xsi:type="dcterms:W3CDTF">2020-12-18T02:04:49Z</dcterms:modified>
  <cp:category/>
  <cp:version/>
  <cp:contentType/>
  <cp:contentStatus/>
</cp:coreProperties>
</file>